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9440" windowHeight="10320" activeTab="0"/>
  </bookViews>
  <sheets>
    <sheet name="MACHETA PNS IULIE" sheetId="1" r:id="rId1"/>
    <sheet name="MACHETA PNS IUNIE" sheetId="2" r:id="rId2"/>
    <sheet name="MACHETA PNS MAI" sheetId="3" r:id="rId3"/>
    <sheet name="MACHETA PNS" sheetId="4" r:id="rId4"/>
  </sheets>
  <externalReferences>
    <externalReference r:id="rId7"/>
  </externalReferences>
  <definedNames>
    <definedName name="_xlfn.BAHTTEXT" hidden="1">#NAME?</definedName>
    <definedName name="_xlnm.Print_Area" localSheetId="3">'MACHETA PNS'!$A$1:$I$51</definedName>
    <definedName name="_xlnm.Print_Area" localSheetId="0">'MACHETA PNS IULIE'!$A$1:$I$51</definedName>
    <definedName name="_xlnm.Print_Area" localSheetId="1">'MACHETA PNS IUNIE'!$A$1:$I$51</definedName>
    <definedName name="_xlnm.Print_Area" localSheetId="2">'MACHETA PNS MAI'!$A$1:$I$51</definedName>
    <definedName name="_xlnm.Print_Titles" localSheetId="3">'MACHETA PNS'!$1:$7</definedName>
    <definedName name="_xlnm.Print_Titles" localSheetId="0">'MACHETA PNS IULIE'!$1:$7</definedName>
    <definedName name="_xlnm.Print_Titles" localSheetId="1">'MACHETA PNS IUNIE'!$1:$7</definedName>
    <definedName name="_xlnm.Print_Titles" localSheetId="2">'MACHETA PNS MAI'!$1:$7</definedName>
  </definedNames>
  <calcPr fullCalcOnLoad="1"/>
</workbook>
</file>

<file path=xl/sharedStrings.xml><?xml version="1.0" encoding="utf-8"?>
<sst xmlns="http://schemas.openxmlformats.org/spreadsheetml/2006/main" count="244" uniqueCount="64">
  <si>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</si>
  <si>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</si>
  <si>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</si>
  <si>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</si>
  <si>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</si>
  <si>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</si>
  <si>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</si>
  <si>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</si>
  <si>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</si>
  <si>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</si>
  <si>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</si>
  <si>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</si>
  <si>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</si>
  <si>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</si>
  <si>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</si>
  <si>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</si>
  <si>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</si>
  <si>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</si>
  <si>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</si>
  <si>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</si>
  <si>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</si>
  <si>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</si>
  <si>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</si>
  <si>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</si>
  <si>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</si>
  <si>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</si>
  <si>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</si>
  <si>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</si>
  <si>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</si>
  <si>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</si>
  <si>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</si>
  <si>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reconstructie mamara dupa afectiuni oncologice prin endoprotezare</t>
  </si>
  <si>
    <t xml:space="preserve">   - Subprogramul de radiologie interventionala, din care: </t>
  </si>
  <si>
    <t xml:space="preserve">  - sevicii medicale</t>
  </si>
  <si>
    <t xml:space="preserve">  - materiale sanitare</t>
  </si>
  <si>
    <t xml:space="preserve">  - medicamente pentru boli cronice cu risc crescut utilizate in programele nationale cu scop curativ</t>
  </si>
  <si>
    <t>LA 30 APRILIE  2017</t>
  </si>
  <si>
    <t>Sume alocate de casa de asigurari  de  sanatate luna curenta - APRILIE 2017</t>
  </si>
  <si>
    <t>Sume alocate de casa de asigurari  de  sanatate cumulat - la data de 30 APRILIE 2017</t>
  </si>
  <si>
    <t>Credite bugetare, aprobate
an 2017</t>
  </si>
  <si>
    <t>Credite bugetare SEM. I
an 2017</t>
  </si>
  <si>
    <r>
      <rPr>
        <b/>
        <sz val="10"/>
        <rFont val="Arial"/>
        <family val="2"/>
      </rP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</si>
  <si>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</si>
  <si>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</si>
  <si>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TOTAL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</si>
  <si>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</si>
  <si>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</si>
  <si>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</si>
  <si>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</si>
  <si>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 xml:space="preserve">   - Subprogramul de diagnostic si tratament al 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</si>
  <si>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</si>
  <si>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</si>
  <si>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Ec.POP GEORGETA</t>
  </si>
  <si>
    <t>Ec.OLARIU DANIELA</t>
  </si>
  <si>
    <t>LA 31 MAI  2017</t>
  </si>
  <si>
    <t>Sume alocate de casa de asigurari  de  sanatate luna curenta - MAI 2017</t>
  </si>
  <si>
    <t>Sume alocate de casa de asigurari  de  sanatate cumulat - la data de 31 MAI 2017</t>
  </si>
  <si>
    <t>Sume alocate de casa de asigurari  de  sanatate luna curenta - IUNIE 2017</t>
  </si>
  <si>
    <t>Sume alocate de casa de asigurari  de  sanatate cumulat - la data de 30 IUNIE 2017</t>
  </si>
  <si>
    <t>LA 30 IUNIE  2017</t>
  </si>
  <si>
    <t>Sume alocate de casa de asigurari  de  sanatate luna curenta - IULIE 2017</t>
  </si>
  <si>
    <t>Sume alocate de casa de asigurari  de  sanatate cumulat - la data de 31 IULIE 2017</t>
  </si>
  <si>
    <t>LA 31 IULIE  2017</t>
  </si>
  <si>
    <t>Credite bugetare 9 LUNI
an 2017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</si>
</sst>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67" applyFont="1" applyFill="1" applyAlignment="1">
      <alignment horizontal="center" wrapText="1"/>
      <protection/>
    </xf>
    <xf numFmtId="0" fontId="21" fillId="0" borderId="0" xfId="67" applyFont="1" applyFill="1">
      <alignment/>
      <protection/>
    </xf>
    <xf numFmtId="0" fontId="22" fillId="0" borderId="0" xfId="67" applyFont="1" applyFill="1" applyAlignment="1">
      <alignment horizontal="right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7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80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7" applyNumberFormat="1" applyFont="1" applyFill="1" applyBorder="1">
      <alignment/>
      <protection/>
    </xf>
    <xf numFmtId="3" fontId="23" fillId="0" borderId="10" xfId="67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7" applyFill="1">
      <alignment/>
      <protection/>
    </xf>
    <xf numFmtId="0" fontId="29" fillId="0" borderId="0" xfId="67" applyFont="1" applyFill="1">
      <alignment/>
      <protection/>
    </xf>
    <xf numFmtId="180" fontId="28" fillId="0" borderId="10" xfId="64" applyNumberFormat="1" applyFont="1" applyFill="1" applyBorder="1">
      <alignment/>
      <protection/>
    </xf>
    <xf numFmtId="180" fontId="24" fillId="0" borderId="10" xfId="64" applyNumberFormat="1" applyFont="1" applyFill="1" applyBorder="1">
      <alignment/>
      <protection/>
    </xf>
    <xf numFmtId="0" fontId="24" fillId="0" borderId="0" xfId="67" applyFont="1" applyFill="1">
      <alignment/>
      <protection/>
    </xf>
    <xf numFmtId="0" fontId="28" fillId="0" borderId="0" xfId="67" applyFont="1" applyFill="1">
      <alignment/>
      <protection/>
    </xf>
    <xf numFmtId="4" fontId="27" fillId="0" borderId="10" xfId="67" applyNumberFormat="1" applyFont="1" applyFill="1" applyBorder="1" applyProtection="1">
      <alignment/>
      <protection/>
    </xf>
    <xf numFmtId="4" fontId="29" fillId="0" borderId="10" xfId="67" applyNumberFormat="1" applyFont="1" applyFill="1" applyBorder="1" applyAlignment="1" applyProtection="1">
      <alignment vertical="center" wrapText="1"/>
      <protection/>
    </xf>
    <xf numFmtId="4" fontId="27" fillId="0" borderId="10" xfId="67" applyNumberFormat="1" applyFont="1" applyFill="1" applyBorder="1" applyAlignment="1" applyProtection="1">
      <alignment/>
      <protection locked="0"/>
    </xf>
    <xf numFmtId="4" fontId="29" fillId="0" borderId="10" xfId="67" applyNumberFormat="1" applyFont="1" applyFill="1" applyBorder="1" applyAlignment="1" applyProtection="1">
      <alignment/>
      <protection locked="0"/>
    </xf>
    <xf numFmtId="4" fontId="27" fillId="0" borderId="10" xfId="67" applyNumberFormat="1" applyFont="1" applyFill="1" applyBorder="1" applyAlignment="1" applyProtection="1">
      <alignment vertical="center" wrapText="1"/>
      <protection/>
    </xf>
    <xf numFmtId="4" fontId="26" fillId="0" borderId="10" xfId="67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center"/>
      <protection/>
    </xf>
    <xf numFmtId="4" fontId="27" fillId="0" borderId="10" xfId="67" applyNumberFormat="1" applyFont="1" applyFill="1" applyBorder="1">
      <alignment/>
      <protection/>
    </xf>
    <xf numFmtId="0" fontId="27" fillId="0" borderId="0" xfId="67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80" fontId="23" fillId="0" borderId="10" xfId="63" applyNumberFormat="1" applyFont="1" applyFill="1" applyBorder="1" applyAlignment="1">
      <alignment wrapText="1"/>
      <protection/>
    </xf>
    <xf numFmtId="4" fontId="27" fillId="0" borderId="10" xfId="67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left" vertical="center" wrapText="1"/>
    </xf>
    <xf numFmtId="180" fontId="23" fillId="24" borderId="12" xfId="63" applyNumberFormat="1" applyFont="1" applyFill="1" applyBorder="1" applyAlignment="1">
      <alignment wrapText="1"/>
      <protection/>
    </xf>
    <xf numFmtId="4" fontId="0" fillId="24" borderId="12" xfId="0" applyNumberFormat="1" applyFont="1" applyFill="1" applyBorder="1" applyAlignment="1">
      <alignment horizontal="left" vertical="center" wrapText="1"/>
    </xf>
    <xf numFmtId="0" fontId="27" fillId="0" borderId="10" xfId="66" applyFont="1" applyFill="1" applyBorder="1" applyAlignment="1" applyProtection="1">
      <alignment horizontal="center"/>
      <protection locked="0"/>
    </xf>
    <xf numFmtId="0" fontId="30" fillId="0" borderId="0" xfId="67" applyFont="1" applyFill="1">
      <alignment/>
      <protection/>
    </xf>
    <xf numFmtId="4" fontId="31" fillId="0" borderId="10" xfId="0" applyNumberFormat="1" applyFont="1" applyFill="1" applyBorder="1" applyAlignment="1">
      <alignment vertical="center" wrapText="1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 locked="0"/>
    </xf>
    <xf numFmtId="0" fontId="23" fillId="0" borderId="10" xfId="67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macheta iunie 2009" xfId="66"/>
    <cellStyle name="Normal_Registru1" xfId="67"/>
    <cellStyle name="Note" xfId="68"/>
    <cellStyle name="Output" xfId="69"/>
    <cellStyle name="Percent" xfId="70"/>
    <cellStyle name="Percent 2" xfId="71"/>
    <cellStyle name="Style 1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" sqref="B20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62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63</v>
      </c>
      <c r="D5" s="45" t="s">
        <v>60</v>
      </c>
      <c r="E5" s="46"/>
      <c r="F5" s="46"/>
      <c r="G5" s="45" t="s">
        <v>61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17494.719999999998</v>
      </c>
      <c r="C19" s="23">
        <f aca="true" t="shared" si="5" ref="C19:I19">+C20+C21+C22+C23</f>
        <v>15730.349999999999</v>
      </c>
      <c r="D19" s="23">
        <f t="shared" si="5"/>
        <v>1916.55</v>
      </c>
      <c r="E19" s="23">
        <f t="shared" si="5"/>
        <v>5.72</v>
      </c>
      <c r="F19" s="23">
        <f t="shared" si="5"/>
        <v>1910.83</v>
      </c>
      <c r="G19" s="23">
        <f t="shared" si="5"/>
        <v>12068.920000000002</v>
      </c>
      <c r="H19" s="23">
        <f t="shared" si="5"/>
        <v>8.62</v>
      </c>
      <c r="I19" s="23">
        <f t="shared" si="5"/>
        <v>12060.300000000001</v>
      </c>
    </row>
    <row r="20" spans="1:9" ht="15">
      <c r="A20" s="15" t="s">
        <v>4</v>
      </c>
      <c r="B20" s="19">
        <v>15238.65</v>
      </c>
      <c r="C20" s="19">
        <v>14014.08</v>
      </c>
      <c r="D20" s="7">
        <f t="shared" si="1"/>
        <v>1708.21</v>
      </c>
      <c r="E20" s="19"/>
      <c r="F20" s="19">
        <v>1708.21</v>
      </c>
      <c r="G20" s="7">
        <f t="shared" si="2"/>
        <v>10742.630000000001</v>
      </c>
      <c r="H20" s="19">
        <f>E20+'MACHETA PNS IUNIE'!H20</f>
        <v>0</v>
      </c>
      <c r="I20" s="19">
        <f>F20+'MACHETA PNS IUNIE'!I20</f>
        <v>10742.630000000001</v>
      </c>
    </row>
    <row r="21" spans="1:9" ht="15">
      <c r="A21" s="15" t="s">
        <v>5</v>
      </c>
      <c r="B21" s="19">
        <v>2234.13</v>
      </c>
      <c r="C21" s="19">
        <v>1707.64</v>
      </c>
      <c r="D21" s="7">
        <f t="shared" si="1"/>
        <v>202.62</v>
      </c>
      <c r="E21" s="19"/>
      <c r="F21" s="19">
        <v>202.62</v>
      </c>
      <c r="G21" s="7">
        <f t="shared" si="2"/>
        <v>1317.67</v>
      </c>
      <c r="H21" s="19"/>
      <c r="I21" s="19">
        <f>F21+'MACHETA PNS IUNIE'!I21</f>
        <v>1317.67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21.94</v>
      </c>
      <c r="C23" s="19">
        <v>8.63</v>
      </c>
      <c r="D23" s="7">
        <f t="shared" si="1"/>
        <v>5.72</v>
      </c>
      <c r="E23" s="19">
        <v>5.72</v>
      </c>
      <c r="F23" s="19"/>
      <c r="G23" s="7">
        <f t="shared" si="2"/>
        <v>8.62</v>
      </c>
      <c r="H23" s="19">
        <f>E23+'MACHETA PNS IUNIE'!H23</f>
        <v>8.62</v>
      </c>
      <c r="I23" s="19"/>
    </row>
    <row r="24" spans="1:9" ht="15">
      <c r="A24" s="33" t="s">
        <v>30</v>
      </c>
      <c r="B24" s="19">
        <f>+B25+B26+B27+B28+B29</f>
        <v>6488.37</v>
      </c>
      <c r="C24" s="19">
        <f aca="true" t="shared" si="6" ref="C24:I24">+C25+C26+C27+C28+C29</f>
        <v>5361.156</v>
      </c>
      <c r="D24" s="19">
        <f t="shared" si="6"/>
        <v>625.36</v>
      </c>
      <c r="E24" s="19">
        <f t="shared" si="6"/>
        <v>215.78</v>
      </c>
      <c r="F24" s="19">
        <f t="shared" si="6"/>
        <v>409.58</v>
      </c>
      <c r="G24" s="19">
        <f t="shared" si="6"/>
        <v>3793.45</v>
      </c>
      <c r="H24" s="19">
        <f t="shared" si="6"/>
        <v>872.3199999999999</v>
      </c>
      <c r="I24" s="19">
        <f t="shared" si="6"/>
        <v>2921.13</v>
      </c>
    </row>
    <row r="25" spans="1:9" ht="25.5">
      <c r="A25" s="40" t="s">
        <v>45</v>
      </c>
      <c r="B25" s="20">
        <v>6488.37</v>
      </c>
      <c r="C25" s="20">
        <v>5361.156</v>
      </c>
      <c r="D25" s="30">
        <f>+E25+F25</f>
        <v>625.36</v>
      </c>
      <c r="E25" s="21">
        <v>215.78</v>
      </c>
      <c r="F25" s="12">
        <v>409.58</v>
      </c>
      <c r="G25" s="7">
        <f t="shared" si="2"/>
        <v>3793.45</v>
      </c>
      <c r="H25" s="19">
        <f>E25+'MACHETA PNS IUNIE'!H25</f>
        <v>872.3199999999999</v>
      </c>
      <c r="I25" s="19">
        <f>F25+'MACHETA PNS IUNIE'!I25</f>
        <v>2921.13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394.98</v>
      </c>
      <c r="C30" s="30">
        <f aca="true" t="shared" si="7" ref="C30:I30">+C31+C32</f>
        <v>331.32</v>
      </c>
      <c r="D30" s="7">
        <f t="shared" si="1"/>
        <v>23.96</v>
      </c>
      <c r="E30" s="30">
        <f t="shared" si="7"/>
        <v>0</v>
      </c>
      <c r="F30" s="30">
        <f t="shared" si="7"/>
        <v>23.96</v>
      </c>
      <c r="G30" s="7">
        <f t="shared" si="2"/>
        <v>216.63</v>
      </c>
      <c r="H30" s="30">
        <f t="shared" si="7"/>
        <v>87.96</v>
      </c>
      <c r="I30" s="30">
        <f t="shared" si="7"/>
        <v>128.67000000000002</v>
      </c>
    </row>
    <row r="31" spans="1:9" ht="15">
      <c r="A31" s="9" t="s">
        <v>4</v>
      </c>
      <c r="B31" s="20">
        <v>394.98</v>
      </c>
      <c r="C31" s="20">
        <v>331.32</v>
      </c>
      <c r="D31" s="7">
        <f t="shared" si="1"/>
        <v>23.96</v>
      </c>
      <c r="E31" s="21"/>
      <c r="F31" s="12">
        <v>23.96</v>
      </c>
      <c r="G31" s="7">
        <f t="shared" si="2"/>
        <v>216.63</v>
      </c>
      <c r="H31" s="19">
        <f>E31+'MACHETA PNS IUNIE'!H31</f>
        <v>87.96</v>
      </c>
      <c r="I31" s="19">
        <f>F31+'MACHETA PNS IUNIE'!I31</f>
        <v>128.67000000000002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294.53</v>
      </c>
      <c r="D34" s="7">
        <f t="shared" si="1"/>
        <v>0</v>
      </c>
      <c r="E34" s="21">
        <v>0</v>
      </c>
      <c r="F34" s="12"/>
      <c r="G34" s="7">
        <f t="shared" si="2"/>
        <v>107.16</v>
      </c>
      <c r="H34" s="19">
        <f>E34+'MACHETA PNS IUNIE'!H34</f>
        <v>107.16</v>
      </c>
      <c r="I34" s="22"/>
    </row>
    <row r="35" spans="1:9" ht="26.25">
      <c r="A35" s="29" t="s">
        <v>25</v>
      </c>
      <c r="B35" s="20">
        <v>456.48</v>
      </c>
      <c r="C35" s="20">
        <v>385.21</v>
      </c>
      <c r="D35" s="7">
        <f t="shared" si="1"/>
        <v>46.83</v>
      </c>
      <c r="E35" s="21"/>
      <c r="F35" s="12">
        <v>46.83</v>
      </c>
      <c r="G35" s="7">
        <f t="shared" si="2"/>
        <v>295.03999999999996</v>
      </c>
      <c r="H35" s="21">
        <v>0</v>
      </c>
      <c r="I35" s="19">
        <f>F35+'MACHETA PNS IUNIE'!I35</f>
        <v>295.03999999999996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592.08</v>
      </c>
      <c r="D38" s="7">
        <f t="shared" si="1"/>
        <v>19.71</v>
      </c>
      <c r="E38" s="21">
        <v>19.71</v>
      </c>
      <c r="F38" s="12"/>
      <c r="G38" s="7">
        <f t="shared" si="2"/>
        <v>301.03</v>
      </c>
      <c r="H38" s="19">
        <f>E38+'MACHETA PNS IUNIE'!H38</f>
        <v>301.03</v>
      </c>
      <c r="I38" s="22"/>
    </row>
    <row r="39" spans="1:9" ht="25.5">
      <c r="A39" s="11" t="s">
        <v>17</v>
      </c>
      <c r="B39" s="24">
        <v>12396.23</v>
      </c>
      <c r="C39" s="24">
        <v>10534.39</v>
      </c>
      <c r="D39" s="7">
        <f t="shared" si="1"/>
        <v>1105.82</v>
      </c>
      <c r="E39" s="24">
        <v>57.04</v>
      </c>
      <c r="F39" s="24">
        <v>1048.78</v>
      </c>
      <c r="G39" s="7">
        <f t="shared" si="2"/>
        <v>7071.929999999999</v>
      </c>
      <c r="H39" s="19">
        <f>E39+'MACHETA PNS IUNIE'!H39</f>
        <v>458.79</v>
      </c>
      <c r="I39" s="19">
        <f>F39+'MACHETA PNS IUNIE'!I39</f>
        <v>6613.139999999999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2467.93</v>
      </c>
      <c r="D41" s="7">
        <f t="shared" si="8"/>
        <v>100.878</v>
      </c>
      <c r="E41" s="7">
        <f t="shared" si="8"/>
        <v>0</v>
      </c>
      <c r="F41" s="7">
        <f t="shared" si="8"/>
        <v>100.878</v>
      </c>
      <c r="G41" s="7">
        <f t="shared" si="8"/>
        <v>991.118</v>
      </c>
      <c r="H41" s="7">
        <f t="shared" si="8"/>
        <v>0</v>
      </c>
      <c r="I41" s="7">
        <f t="shared" si="8"/>
        <v>991.118</v>
      </c>
    </row>
    <row r="42" spans="1:9" ht="25.5">
      <c r="A42" s="37" t="s">
        <v>42</v>
      </c>
      <c r="B42" s="19">
        <v>4439.26</v>
      </c>
      <c r="C42" s="19">
        <v>2467.93</v>
      </c>
      <c r="D42" s="7">
        <f>+E42+F42</f>
        <v>100.878</v>
      </c>
      <c r="E42" s="19"/>
      <c r="F42" s="19">
        <v>100.878</v>
      </c>
      <c r="G42" s="7">
        <f>+H42+I42</f>
        <v>991.118</v>
      </c>
      <c r="H42" s="19"/>
      <c r="I42" s="19">
        <f>F42+'MACHETA PNS IUNIE'!I42</f>
        <v>991.118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38400.509999999995</v>
      </c>
      <c r="C44" s="26">
        <f aca="true" t="shared" si="9" ref="C44:I44">+C8+C11+C18+C19+C24+C30+C33+C34+C35+C36+C37+C38+C39+C40</f>
        <v>33229.03599999999</v>
      </c>
      <c r="D44" s="26">
        <f t="shared" si="9"/>
        <v>3738.2299999999996</v>
      </c>
      <c r="E44" s="26">
        <f t="shared" si="9"/>
        <v>298.25</v>
      </c>
      <c r="F44" s="26">
        <f t="shared" si="9"/>
        <v>3439.9799999999996</v>
      </c>
      <c r="G44" s="26">
        <f t="shared" si="9"/>
        <v>23854.16</v>
      </c>
      <c r="H44" s="26">
        <f t="shared" si="9"/>
        <v>1835.8799999999999</v>
      </c>
      <c r="I44" s="26">
        <f t="shared" si="9"/>
        <v>22018.28</v>
      </c>
    </row>
    <row r="45" spans="1:9" s="27" customFormat="1" ht="30" customHeight="1">
      <c r="A45" s="28" t="s">
        <v>35</v>
      </c>
      <c r="B45" s="26">
        <f>+B9+B20+B31+B33+B34+B35+B37+B25</f>
        <v>22977.329999999998</v>
      </c>
      <c r="C45" s="26">
        <f aca="true" t="shared" si="10" ref="C45:I45">+C9+C20+C31+C33+C34+C35+C37+C25</f>
        <v>20386.296</v>
      </c>
      <c r="D45" s="26">
        <f t="shared" si="10"/>
        <v>2404.36</v>
      </c>
      <c r="E45" s="26">
        <f t="shared" si="10"/>
        <v>215.78</v>
      </c>
      <c r="F45" s="26">
        <f t="shared" si="10"/>
        <v>2188.58</v>
      </c>
      <c r="G45" s="26">
        <f t="shared" si="10"/>
        <v>15154.91</v>
      </c>
      <c r="H45" s="26">
        <f t="shared" si="10"/>
        <v>1067.44</v>
      </c>
      <c r="I45" s="26">
        <f t="shared" si="10"/>
        <v>14087.470000000001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3026.9500000000003</v>
      </c>
      <c r="C46" s="28">
        <f t="shared" si="11"/>
        <v>2308.3500000000004</v>
      </c>
      <c r="D46" s="28">
        <f t="shared" si="11"/>
        <v>228.05</v>
      </c>
      <c r="E46" s="28">
        <f t="shared" si="11"/>
        <v>25.43</v>
      </c>
      <c r="F46" s="28">
        <f t="shared" si="11"/>
        <v>202.62</v>
      </c>
      <c r="G46" s="28">
        <f t="shared" si="11"/>
        <v>1627.32</v>
      </c>
      <c r="H46" s="28">
        <f t="shared" si="11"/>
        <v>309.65</v>
      </c>
      <c r="I46" s="28">
        <f t="shared" si="11"/>
        <v>1317.67</v>
      </c>
    </row>
    <row r="47" spans="1:9" s="27" customFormat="1" ht="15">
      <c r="A47" s="38" t="s">
        <v>44</v>
      </c>
      <c r="B47" s="28">
        <f>+B44+B41</f>
        <v>42839.77</v>
      </c>
      <c r="C47" s="28">
        <f aca="true" t="shared" si="12" ref="C47:I47">+C44+C41</f>
        <v>35696.96599999999</v>
      </c>
      <c r="D47" s="28">
        <f t="shared" si="12"/>
        <v>3839.1079999999997</v>
      </c>
      <c r="E47" s="28">
        <f t="shared" si="12"/>
        <v>298.25</v>
      </c>
      <c r="F47" s="28">
        <f t="shared" si="12"/>
        <v>3540.8579999999997</v>
      </c>
      <c r="G47" s="28">
        <f t="shared" si="12"/>
        <v>24845.278</v>
      </c>
      <c r="H47" s="28">
        <f t="shared" si="12"/>
        <v>1835.8799999999999</v>
      </c>
      <c r="I47" s="28">
        <f t="shared" si="12"/>
        <v>23009.397999999997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A1:I1"/>
    <mergeCell ref="A2:I2"/>
    <mergeCell ref="A5:A6"/>
    <mergeCell ref="B5:B6"/>
    <mergeCell ref="C5:C6"/>
    <mergeCell ref="D5:F5"/>
    <mergeCell ref="G5:I5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0" sqref="I20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59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40</v>
      </c>
      <c r="D5" s="45" t="s">
        <v>57</v>
      </c>
      <c r="E5" s="46"/>
      <c r="F5" s="46"/>
      <c r="G5" s="45" t="s">
        <v>58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16988.46</v>
      </c>
      <c r="C19" s="23">
        <f aca="true" t="shared" si="5" ref="C19:I19">+C20+C21+C22+C23</f>
        <v>10158.55</v>
      </c>
      <c r="D19" s="23">
        <f t="shared" si="5"/>
        <v>2203.23</v>
      </c>
      <c r="E19" s="23">
        <f t="shared" si="5"/>
        <v>0</v>
      </c>
      <c r="F19" s="23">
        <f t="shared" si="5"/>
        <v>2203.23</v>
      </c>
      <c r="G19" s="23">
        <f t="shared" si="5"/>
        <v>10152.369999999999</v>
      </c>
      <c r="H19" s="23">
        <f t="shared" si="5"/>
        <v>2.9</v>
      </c>
      <c r="I19" s="23">
        <f t="shared" si="5"/>
        <v>10149.47</v>
      </c>
    </row>
    <row r="20" spans="1:9" ht="15">
      <c r="A20" s="15" t="s">
        <v>4</v>
      </c>
      <c r="B20" s="19">
        <v>14755.85</v>
      </c>
      <c r="C20" s="19">
        <v>9034.42</v>
      </c>
      <c r="D20" s="7">
        <f t="shared" si="1"/>
        <v>2002.65</v>
      </c>
      <c r="E20" s="19"/>
      <c r="F20" s="19">
        <v>2002.65</v>
      </c>
      <c r="G20" s="7">
        <f t="shared" si="2"/>
        <v>9034.42</v>
      </c>
      <c r="H20" s="19">
        <f>E20+'MACHETA PNS MAI'!H20</f>
        <v>0</v>
      </c>
      <c r="I20" s="19">
        <f>F20+'MACHETA PNS MAI'!I20</f>
        <v>9034.42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200.58</v>
      </c>
      <c r="E21" s="19"/>
      <c r="F21" s="19">
        <v>200.58</v>
      </c>
      <c r="G21" s="7">
        <f t="shared" si="2"/>
        <v>1115.05</v>
      </c>
      <c r="H21" s="19"/>
      <c r="I21" s="19">
        <f>F21+'MACHETA PNS MAI'!I21</f>
        <v>1115.05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3</v>
      </c>
      <c r="C23" s="19">
        <v>3</v>
      </c>
      <c r="D23" s="7">
        <f t="shared" si="1"/>
        <v>0</v>
      </c>
      <c r="E23" s="19"/>
      <c r="F23" s="19"/>
      <c r="G23" s="7">
        <f t="shared" si="2"/>
        <v>2.9</v>
      </c>
      <c r="H23" s="19">
        <f>E23+'MACHETA PNS MAI'!H23</f>
        <v>2.9</v>
      </c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381.26</v>
      </c>
      <c r="E24" s="19">
        <f t="shared" si="6"/>
        <v>0</v>
      </c>
      <c r="F24" s="19">
        <f t="shared" si="6"/>
        <v>381.26</v>
      </c>
      <c r="G24" s="19">
        <f t="shared" si="6"/>
        <v>3168.09</v>
      </c>
      <c r="H24" s="19">
        <f t="shared" si="6"/>
        <v>656.54</v>
      </c>
      <c r="I24" s="19">
        <f t="shared" si="6"/>
        <v>2511.55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381.26</v>
      </c>
      <c r="E25" s="21"/>
      <c r="F25" s="12">
        <v>381.26</v>
      </c>
      <c r="G25" s="7">
        <f t="shared" si="2"/>
        <v>3168.09</v>
      </c>
      <c r="H25" s="19">
        <f>E25+'MACHETA PNS MAI'!H25</f>
        <v>656.54</v>
      </c>
      <c r="I25" s="19">
        <f>F25+'MACHETA PNS MAI'!I25</f>
        <v>2511.55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329.14</v>
      </c>
      <c r="C30" s="30">
        <f aca="true" t="shared" si="7" ref="C30:I30">+C31+C32</f>
        <v>220.64</v>
      </c>
      <c r="D30" s="7">
        <f t="shared" si="1"/>
        <v>8</v>
      </c>
      <c r="E30" s="30">
        <f t="shared" si="7"/>
        <v>0</v>
      </c>
      <c r="F30" s="30">
        <f t="shared" si="7"/>
        <v>8</v>
      </c>
      <c r="G30" s="7">
        <f t="shared" si="2"/>
        <v>192.67000000000002</v>
      </c>
      <c r="H30" s="30">
        <f t="shared" si="7"/>
        <v>87.96</v>
      </c>
      <c r="I30" s="30">
        <f t="shared" si="7"/>
        <v>104.71000000000001</v>
      </c>
    </row>
    <row r="31" spans="1:9" ht="15">
      <c r="A31" s="9" t="s">
        <v>4</v>
      </c>
      <c r="B31" s="20">
        <v>329.14</v>
      </c>
      <c r="C31" s="20">
        <v>220.64</v>
      </c>
      <c r="D31" s="7">
        <f t="shared" si="1"/>
        <v>8</v>
      </c>
      <c r="E31" s="21"/>
      <c r="F31" s="12">
        <v>8</v>
      </c>
      <c r="G31" s="7">
        <f t="shared" si="2"/>
        <v>192.67000000000002</v>
      </c>
      <c r="H31" s="19">
        <f>E31+'MACHETA PNS MAI'!H31</f>
        <v>87.96</v>
      </c>
      <c r="I31" s="19">
        <f>F31+'MACHETA PNS MAI'!I31</f>
        <v>104.71000000000001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0</v>
      </c>
      <c r="E34" s="21">
        <v>0</v>
      </c>
      <c r="F34" s="12"/>
      <c r="G34" s="7">
        <f t="shared" si="2"/>
        <v>107.16</v>
      </c>
      <c r="H34" s="19">
        <f>E34+'MACHETA PNS MAI'!H34</f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38.8</v>
      </c>
      <c r="E35" s="21"/>
      <c r="F35" s="12">
        <v>38.8</v>
      </c>
      <c r="G35" s="7">
        <f t="shared" si="2"/>
        <v>248.20999999999998</v>
      </c>
      <c r="H35" s="21">
        <v>0</v>
      </c>
      <c r="I35" s="19">
        <f>F35+'MACHETA PNS MAI'!I35</f>
        <v>248.20999999999998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59.64</v>
      </c>
      <c r="E38" s="21">
        <v>59.64</v>
      </c>
      <c r="F38" s="12"/>
      <c r="G38" s="7">
        <f t="shared" si="2"/>
        <v>281.32</v>
      </c>
      <c r="H38" s="19">
        <f>E38+'MACHETA PNS MAI'!H38</f>
        <v>281.32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1135.04</v>
      </c>
      <c r="E39" s="24">
        <v>66.46</v>
      </c>
      <c r="F39" s="24">
        <v>1068.58</v>
      </c>
      <c r="G39" s="7">
        <f t="shared" si="2"/>
        <v>5966.11</v>
      </c>
      <c r="H39" s="19">
        <f>E39+'MACHETA PNS MAI'!H39</f>
        <v>401.75</v>
      </c>
      <c r="I39" s="19">
        <f>F39+'MACHETA PNS MAI'!I39</f>
        <v>5564.36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130.58</v>
      </c>
      <c r="E41" s="7">
        <f t="shared" si="8"/>
        <v>0</v>
      </c>
      <c r="F41" s="7">
        <f t="shared" si="8"/>
        <v>130.58</v>
      </c>
      <c r="G41" s="7">
        <f t="shared" si="8"/>
        <v>890.24</v>
      </c>
      <c r="H41" s="7">
        <f t="shared" si="8"/>
        <v>0</v>
      </c>
      <c r="I41" s="7">
        <f t="shared" si="8"/>
        <v>890.24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130.58</v>
      </c>
      <c r="E42" s="19"/>
      <c r="F42" s="19">
        <v>130.58</v>
      </c>
      <c r="G42" s="7">
        <f>+H42+I42</f>
        <v>890.24</v>
      </c>
      <c r="H42" s="19"/>
      <c r="I42" s="19">
        <f>F42+'MACHETA PNS MAI'!I42</f>
        <v>890.24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37626.89</v>
      </c>
      <c r="C44" s="26">
        <f aca="true" t="shared" si="9" ref="C44:I44">+C8+C11+C18+C19+C24+C30+C33+C34+C35+C36+C37+C38+C39+C40</f>
        <v>21671.989999999998</v>
      </c>
      <c r="D44" s="26">
        <f t="shared" si="9"/>
        <v>3825.97</v>
      </c>
      <c r="E44" s="26">
        <f t="shared" si="9"/>
        <v>126.1</v>
      </c>
      <c r="F44" s="26">
        <f t="shared" si="9"/>
        <v>3699.87</v>
      </c>
      <c r="G44" s="26">
        <f t="shared" si="9"/>
        <v>20115.929999999997</v>
      </c>
      <c r="H44" s="26">
        <f t="shared" si="9"/>
        <v>1537.6299999999999</v>
      </c>
      <c r="I44" s="26">
        <f t="shared" si="9"/>
        <v>18578.3</v>
      </c>
    </row>
    <row r="45" spans="1:9" s="27" customFormat="1" ht="30" customHeight="1">
      <c r="A45" s="28" t="s">
        <v>35</v>
      </c>
      <c r="B45" s="26">
        <f>+B9+B20+B31+B33+B34+B35+B37+B25</f>
        <v>22227.17</v>
      </c>
      <c r="C45" s="26">
        <f aca="true" t="shared" si="10" ref="C45:I45">+C9+C20+C31+C33+C34+C35+C37+C25</f>
        <v>13208.259999999998</v>
      </c>
      <c r="D45" s="26">
        <f t="shared" si="10"/>
        <v>2430.71</v>
      </c>
      <c r="E45" s="26">
        <f t="shared" si="10"/>
        <v>0</v>
      </c>
      <c r="F45" s="26">
        <f t="shared" si="10"/>
        <v>2430.71</v>
      </c>
      <c r="G45" s="26">
        <f t="shared" si="10"/>
        <v>12750.55</v>
      </c>
      <c r="H45" s="26">
        <f t="shared" si="10"/>
        <v>851.66</v>
      </c>
      <c r="I45" s="26">
        <f t="shared" si="10"/>
        <v>11898.89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3003.4900000000002</v>
      </c>
      <c r="C46" s="28">
        <f t="shared" si="11"/>
        <v>1441.21</v>
      </c>
      <c r="D46" s="28">
        <f t="shared" si="11"/>
        <v>260.22</v>
      </c>
      <c r="E46" s="28">
        <f t="shared" si="11"/>
        <v>59.64</v>
      </c>
      <c r="F46" s="28">
        <f t="shared" si="11"/>
        <v>200.58</v>
      </c>
      <c r="G46" s="28">
        <f t="shared" si="11"/>
        <v>1399.27</v>
      </c>
      <c r="H46" s="28">
        <f t="shared" si="11"/>
        <v>284.21999999999997</v>
      </c>
      <c r="I46" s="28">
        <f t="shared" si="11"/>
        <v>1115.05</v>
      </c>
    </row>
    <row r="47" spans="1:9" s="27" customFormat="1" ht="15">
      <c r="A47" s="38" t="s">
        <v>44</v>
      </c>
      <c r="B47" s="28">
        <f>+B44+B41</f>
        <v>42066.15</v>
      </c>
      <c r="C47" s="28">
        <f aca="true" t="shared" si="12" ref="C47:I47">+C44+C41</f>
        <v>22618.989999999998</v>
      </c>
      <c r="D47" s="28">
        <f t="shared" si="12"/>
        <v>3956.5499999999997</v>
      </c>
      <c r="E47" s="28">
        <f t="shared" si="12"/>
        <v>126.1</v>
      </c>
      <c r="F47" s="28">
        <f t="shared" si="12"/>
        <v>3830.45</v>
      </c>
      <c r="G47" s="28">
        <f t="shared" si="12"/>
        <v>21006.17</v>
      </c>
      <c r="H47" s="28">
        <f t="shared" si="12"/>
        <v>1537.6299999999999</v>
      </c>
      <c r="I47" s="28">
        <f t="shared" si="12"/>
        <v>19468.54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A1:I1"/>
    <mergeCell ref="A2:I2"/>
    <mergeCell ref="A5:A6"/>
    <mergeCell ref="B5:B6"/>
    <mergeCell ref="C5:C6"/>
    <mergeCell ref="D5:F5"/>
    <mergeCell ref="G5:I5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5" sqref="H25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54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40</v>
      </c>
      <c r="D5" s="45" t="s">
        <v>55</v>
      </c>
      <c r="E5" s="46"/>
      <c r="F5" s="46"/>
      <c r="G5" s="45" t="s">
        <v>56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16988.46</v>
      </c>
      <c r="C19" s="23">
        <f aca="true" t="shared" si="5" ref="C19:I19">+C20+C21+C22+C23</f>
        <v>9937.89</v>
      </c>
      <c r="D19" s="23">
        <f t="shared" si="5"/>
        <v>1221.63</v>
      </c>
      <c r="E19" s="23">
        <f t="shared" si="5"/>
        <v>2.9</v>
      </c>
      <c r="F19" s="23">
        <f t="shared" si="5"/>
        <v>1218.73</v>
      </c>
      <c r="G19" s="23">
        <f t="shared" si="5"/>
        <v>7949.14</v>
      </c>
      <c r="H19" s="23">
        <f t="shared" si="5"/>
        <v>2.9</v>
      </c>
      <c r="I19" s="23">
        <f t="shared" si="5"/>
        <v>7946.240000000001</v>
      </c>
    </row>
    <row r="20" spans="1:9" ht="15">
      <c r="A20" s="15" t="s">
        <v>4</v>
      </c>
      <c r="B20" s="19">
        <v>14755.85</v>
      </c>
      <c r="C20" s="19">
        <v>8813.76</v>
      </c>
      <c r="D20" s="7">
        <f t="shared" si="1"/>
        <v>1053.69</v>
      </c>
      <c r="E20" s="19"/>
      <c r="F20" s="19">
        <v>1053.69</v>
      </c>
      <c r="G20" s="7">
        <f t="shared" si="2"/>
        <v>7031.77</v>
      </c>
      <c r="H20" s="19">
        <f>E20+'MACHETA PNS'!H20</f>
        <v>0</v>
      </c>
      <c r="I20" s="19">
        <f>F20+'MACHETA PNS'!I20</f>
        <v>7031.77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165.04</v>
      </c>
      <c r="E21" s="19"/>
      <c r="F21" s="19">
        <v>165.04</v>
      </c>
      <c r="G21" s="7">
        <f t="shared" si="2"/>
        <v>914.4699999999999</v>
      </c>
      <c r="H21" s="19"/>
      <c r="I21" s="19">
        <f>F21+'MACHETA PNS'!I21</f>
        <v>914.4699999999999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3</v>
      </c>
      <c r="C23" s="19">
        <v>3</v>
      </c>
      <c r="D23" s="7">
        <f t="shared" si="1"/>
        <v>2.9</v>
      </c>
      <c r="E23" s="19">
        <v>2.9</v>
      </c>
      <c r="F23" s="19"/>
      <c r="G23" s="7">
        <f t="shared" si="2"/>
        <v>2.9</v>
      </c>
      <c r="H23" s="19">
        <v>2.9</v>
      </c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675.98</v>
      </c>
      <c r="E24" s="19">
        <f t="shared" si="6"/>
        <v>214.22</v>
      </c>
      <c r="F24" s="19">
        <f t="shared" si="6"/>
        <v>461.76</v>
      </c>
      <c r="G24" s="19">
        <f t="shared" si="6"/>
        <v>2786.83</v>
      </c>
      <c r="H24" s="19">
        <f t="shared" si="6"/>
        <v>656.54</v>
      </c>
      <c r="I24" s="19">
        <f t="shared" si="6"/>
        <v>2130.29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675.98</v>
      </c>
      <c r="E25" s="21">
        <v>214.22</v>
      </c>
      <c r="F25" s="12">
        <v>461.76</v>
      </c>
      <c r="G25" s="7">
        <f t="shared" si="2"/>
        <v>2786.83</v>
      </c>
      <c r="H25" s="19">
        <f>E25+'MACHETA PNS'!H25</f>
        <v>656.54</v>
      </c>
      <c r="I25" s="19">
        <f>F25+'MACHETA PNS'!I25</f>
        <v>2130.29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329.14</v>
      </c>
      <c r="C30" s="30">
        <f aca="true" t="shared" si="7" ref="C30:I30">+C31+C32</f>
        <v>220.64</v>
      </c>
      <c r="D30" s="7">
        <f t="shared" si="1"/>
        <v>22.56</v>
      </c>
      <c r="E30" s="30">
        <f t="shared" si="7"/>
        <v>1.02</v>
      </c>
      <c r="F30" s="30">
        <f t="shared" si="7"/>
        <v>21.54</v>
      </c>
      <c r="G30" s="7">
        <f t="shared" si="2"/>
        <v>184.67000000000002</v>
      </c>
      <c r="H30" s="30">
        <f t="shared" si="7"/>
        <v>87.96</v>
      </c>
      <c r="I30" s="30">
        <f t="shared" si="7"/>
        <v>96.71000000000001</v>
      </c>
    </row>
    <row r="31" spans="1:9" ht="15">
      <c r="A31" s="9" t="s">
        <v>4</v>
      </c>
      <c r="B31" s="20">
        <v>329.14</v>
      </c>
      <c r="C31" s="20">
        <v>220.64</v>
      </c>
      <c r="D31" s="7">
        <f t="shared" si="1"/>
        <v>22.56</v>
      </c>
      <c r="E31" s="21">
        <v>1.02</v>
      </c>
      <c r="F31" s="12">
        <v>21.54</v>
      </c>
      <c r="G31" s="7">
        <f t="shared" si="2"/>
        <v>184.67000000000002</v>
      </c>
      <c r="H31" s="19">
        <f>E31+'MACHETA PNS'!H31</f>
        <v>87.96</v>
      </c>
      <c r="I31" s="19">
        <f>F31+'MACHETA PNS'!I31</f>
        <v>96.71000000000001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0</v>
      </c>
      <c r="E34" s="21">
        <v>0</v>
      </c>
      <c r="F34" s="12"/>
      <c r="G34" s="7">
        <f t="shared" si="2"/>
        <v>107.16</v>
      </c>
      <c r="H34" s="19">
        <f>E34+'MACHETA PNS'!H34</f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47.32</v>
      </c>
      <c r="E35" s="21"/>
      <c r="F35" s="12">
        <v>47.32</v>
      </c>
      <c r="G35" s="7">
        <f t="shared" si="2"/>
        <v>209.41</v>
      </c>
      <c r="H35" s="21">
        <v>0</v>
      </c>
      <c r="I35" s="19">
        <f>F35+'MACHETA PNS'!I35</f>
        <v>209.41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0</v>
      </c>
      <c r="E38" s="21">
        <v>0</v>
      </c>
      <c r="F38" s="12"/>
      <c r="G38" s="7">
        <f t="shared" si="2"/>
        <v>221.68</v>
      </c>
      <c r="H38" s="19">
        <f>E38+'MACHETA PNS'!H38</f>
        <v>221.68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1083.88</v>
      </c>
      <c r="E39" s="24">
        <v>71.43</v>
      </c>
      <c r="F39" s="24">
        <v>1012.45</v>
      </c>
      <c r="G39" s="7">
        <f t="shared" si="2"/>
        <v>4831.07</v>
      </c>
      <c r="H39" s="19">
        <f>E39+'MACHETA PNS'!H39</f>
        <v>335.29</v>
      </c>
      <c r="I39" s="19">
        <f>F39+'MACHETA PNS'!I39</f>
        <v>4495.78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157.4</v>
      </c>
      <c r="E41" s="7">
        <f t="shared" si="8"/>
        <v>0</v>
      </c>
      <c r="F41" s="7">
        <f t="shared" si="8"/>
        <v>157.4</v>
      </c>
      <c r="G41" s="7">
        <f t="shared" si="8"/>
        <v>759.66</v>
      </c>
      <c r="H41" s="7">
        <f t="shared" si="8"/>
        <v>0</v>
      </c>
      <c r="I41" s="7">
        <f t="shared" si="8"/>
        <v>759.66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157.4</v>
      </c>
      <c r="E42" s="19"/>
      <c r="F42" s="19">
        <v>157.4</v>
      </c>
      <c r="G42" s="7">
        <f>+H42+I42</f>
        <v>759.66</v>
      </c>
      <c r="H42" s="19"/>
      <c r="I42" s="19">
        <f>F42+'MACHETA PNS'!I42</f>
        <v>759.66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37626.89</v>
      </c>
      <c r="C44" s="26">
        <f aca="true" t="shared" si="9" ref="C44:I44">+C8+C11+C18+C19+C24+C30+C33+C34+C35+C36+C37+C38+C39+C40</f>
        <v>21451.329999999998</v>
      </c>
      <c r="D44" s="26">
        <f t="shared" si="9"/>
        <v>3051.37</v>
      </c>
      <c r="E44" s="26">
        <f t="shared" si="9"/>
        <v>289.57000000000005</v>
      </c>
      <c r="F44" s="26">
        <f t="shared" si="9"/>
        <v>2761.8</v>
      </c>
      <c r="G44" s="26">
        <f t="shared" si="9"/>
        <v>16289.960000000001</v>
      </c>
      <c r="H44" s="26">
        <f t="shared" si="9"/>
        <v>1411.53</v>
      </c>
      <c r="I44" s="26">
        <f t="shared" si="9"/>
        <v>14878.43</v>
      </c>
    </row>
    <row r="45" spans="1:9" s="27" customFormat="1" ht="30" customHeight="1">
      <c r="A45" s="28" t="s">
        <v>35</v>
      </c>
      <c r="B45" s="26">
        <f>+B9+B20+B31+B33+B34+B35+B37+B25</f>
        <v>22227.17</v>
      </c>
      <c r="C45" s="26">
        <f aca="true" t="shared" si="10" ref="C45:I45">+C9+C20+C31+C33+C34+C35+C37+C25</f>
        <v>12987.599999999999</v>
      </c>
      <c r="D45" s="26">
        <f t="shared" si="10"/>
        <v>1799.55</v>
      </c>
      <c r="E45" s="26">
        <f t="shared" si="10"/>
        <v>215.24</v>
      </c>
      <c r="F45" s="26">
        <f t="shared" si="10"/>
        <v>1584.31</v>
      </c>
      <c r="G45" s="26">
        <f t="shared" si="10"/>
        <v>10319.84</v>
      </c>
      <c r="H45" s="26">
        <f t="shared" si="10"/>
        <v>851.66</v>
      </c>
      <c r="I45" s="26">
        <f t="shared" si="10"/>
        <v>9468.18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3003.4900000000002</v>
      </c>
      <c r="C46" s="28">
        <f t="shared" si="11"/>
        <v>1441.21</v>
      </c>
      <c r="D46" s="28">
        <f t="shared" si="11"/>
        <v>167.94</v>
      </c>
      <c r="E46" s="28">
        <f t="shared" si="11"/>
        <v>2.9</v>
      </c>
      <c r="F46" s="28">
        <f t="shared" si="11"/>
        <v>165.04</v>
      </c>
      <c r="G46" s="28">
        <f t="shared" si="11"/>
        <v>1139.05</v>
      </c>
      <c r="H46" s="28">
        <f t="shared" si="11"/>
        <v>224.58</v>
      </c>
      <c r="I46" s="28">
        <f t="shared" si="11"/>
        <v>914.4699999999999</v>
      </c>
    </row>
    <row r="47" spans="1:9" s="27" customFormat="1" ht="15">
      <c r="A47" s="38" t="s">
        <v>44</v>
      </c>
      <c r="B47" s="28">
        <f>+B44+B41</f>
        <v>42066.15</v>
      </c>
      <c r="C47" s="28">
        <f aca="true" t="shared" si="12" ref="C47:I47">+C44+C41</f>
        <v>22398.329999999998</v>
      </c>
      <c r="D47" s="28">
        <f t="shared" si="12"/>
        <v>3208.77</v>
      </c>
      <c r="E47" s="28">
        <f t="shared" si="12"/>
        <v>289.57000000000005</v>
      </c>
      <c r="F47" s="28">
        <f t="shared" si="12"/>
        <v>2919.2000000000003</v>
      </c>
      <c r="G47" s="28">
        <f t="shared" si="12"/>
        <v>17049.620000000003</v>
      </c>
      <c r="H47" s="28">
        <f t="shared" si="12"/>
        <v>1411.53</v>
      </c>
      <c r="I47" s="28">
        <f t="shared" si="12"/>
        <v>15638.09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A1:I1"/>
    <mergeCell ref="A2:I2"/>
    <mergeCell ref="A5:A6"/>
    <mergeCell ref="B5:B6"/>
    <mergeCell ref="C5:C6"/>
    <mergeCell ref="D5:F5"/>
    <mergeCell ref="G5:I5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52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7" sqref="G57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36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40</v>
      </c>
      <c r="D5" s="45" t="s">
        <v>37</v>
      </c>
      <c r="E5" s="46"/>
      <c r="F5" s="46"/>
      <c r="G5" s="45" t="s">
        <v>38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16987.46</v>
      </c>
      <c r="C19" s="23">
        <f aca="true" t="shared" si="5" ref="C19:I19">+C20+C21+C22+C23</f>
        <v>9936.89</v>
      </c>
      <c r="D19" s="23">
        <f t="shared" si="5"/>
        <v>1745.05</v>
      </c>
      <c r="E19" s="23">
        <f t="shared" si="5"/>
        <v>0</v>
      </c>
      <c r="F19" s="23">
        <f t="shared" si="5"/>
        <v>1745.05</v>
      </c>
      <c r="G19" s="23">
        <f t="shared" si="5"/>
        <v>6727.51</v>
      </c>
      <c r="H19" s="23">
        <f t="shared" si="5"/>
        <v>0</v>
      </c>
      <c r="I19" s="23">
        <f t="shared" si="5"/>
        <v>6727.51</v>
      </c>
    </row>
    <row r="20" spans="1:9" ht="15">
      <c r="A20" s="15" t="s">
        <v>4</v>
      </c>
      <c r="B20" s="19">
        <v>14755.85</v>
      </c>
      <c r="C20" s="19">
        <v>8813.76</v>
      </c>
      <c r="D20" s="7">
        <f t="shared" si="1"/>
        <v>1552.23</v>
      </c>
      <c r="E20" s="19"/>
      <c r="F20" s="19">
        <v>1552.23</v>
      </c>
      <c r="G20" s="7">
        <f t="shared" si="2"/>
        <v>5978.08</v>
      </c>
      <c r="H20" s="19"/>
      <c r="I20" s="19">
        <v>5978.08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192.82</v>
      </c>
      <c r="E21" s="19"/>
      <c r="F21" s="19">
        <v>192.82</v>
      </c>
      <c r="G21" s="7">
        <f t="shared" si="2"/>
        <v>749.43</v>
      </c>
      <c r="H21" s="19"/>
      <c r="I21" s="19">
        <v>749.43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2</v>
      </c>
      <c r="C23" s="19">
        <v>2</v>
      </c>
      <c r="D23" s="7">
        <f t="shared" si="1"/>
        <v>0</v>
      </c>
      <c r="E23" s="19"/>
      <c r="F23" s="19"/>
      <c r="G23" s="7">
        <f t="shared" si="2"/>
        <v>0</v>
      </c>
      <c r="H23" s="19"/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400.05</v>
      </c>
      <c r="E24" s="19">
        <f t="shared" si="6"/>
        <v>0</v>
      </c>
      <c r="F24" s="19">
        <f t="shared" si="6"/>
        <v>400.05</v>
      </c>
      <c r="G24" s="19">
        <f t="shared" si="6"/>
        <v>2110.85</v>
      </c>
      <c r="H24" s="19">
        <f t="shared" si="6"/>
        <v>442.32</v>
      </c>
      <c r="I24" s="19">
        <f t="shared" si="6"/>
        <v>1668.53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400.05</v>
      </c>
      <c r="E25" s="21"/>
      <c r="F25" s="12">
        <v>400.05</v>
      </c>
      <c r="G25" s="7">
        <f t="shared" si="2"/>
        <v>2110.85</v>
      </c>
      <c r="H25" s="21">
        <v>442.32</v>
      </c>
      <c r="I25" s="22">
        <v>1668.53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303.07</v>
      </c>
      <c r="C30" s="30">
        <f aca="true" t="shared" si="7" ref="C30:I30">+C31+C32</f>
        <v>220.64</v>
      </c>
      <c r="D30" s="7">
        <f t="shared" si="1"/>
        <v>18.04</v>
      </c>
      <c r="E30" s="30">
        <f t="shared" si="7"/>
        <v>0</v>
      </c>
      <c r="F30" s="30">
        <f t="shared" si="7"/>
        <v>18.04</v>
      </c>
      <c r="G30" s="7">
        <f t="shared" si="2"/>
        <v>162.11</v>
      </c>
      <c r="H30" s="30">
        <f t="shared" si="7"/>
        <v>86.94</v>
      </c>
      <c r="I30" s="30">
        <f t="shared" si="7"/>
        <v>75.17</v>
      </c>
    </row>
    <row r="31" spans="1:9" ht="15">
      <c r="A31" s="9" t="s">
        <v>4</v>
      </c>
      <c r="B31" s="20">
        <v>303.07</v>
      </c>
      <c r="C31" s="20">
        <v>220.64</v>
      </c>
      <c r="D31" s="7">
        <f t="shared" si="1"/>
        <v>18.04</v>
      </c>
      <c r="E31" s="21"/>
      <c r="F31" s="12">
        <v>18.04</v>
      </c>
      <c r="G31" s="7">
        <f t="shared" si="2"/>
        <v>162.11</v>
      </c>
      <c r="H31" s="21">
        <v>86.94</v>
      </c>
      <c r="I31" s="22">
        <v>75.17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21.31</v>
      </c>
      <c r="E34" s="21">
        <v>21.31</v>
      </c>
      <c r="F34" s="12"/>
      <c r="G34" s="7">
        <f t="shared" si="2"/>
        <v>107.16</v>
      </c>
      <c r="H34" s="21"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42.88</v>
      </c>
      <c r="E35" s="21"/>
      <c r="F35" s="12">
        <v>42.88</v>
      </c>
      <c r="G35" s="7">
        <f t="shared" si="2"/>
        <v>162.09</v>
      </c>
      <c r="H35" s="21">
        <v>0</v>
      </c>
      <c r="I35" s="22">
        <v>162.09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39.8</v>
      </c>
      <c r="E38" s="21">
        <v>39.8</v>
      </c>
      <c r="F38" s="12"/>
      <c r="G38" s="7">
        <f t="shared" si="2"/>
        <v>221.68</v>
      </c>
      <c r="H38" s="21">
        <v>221.68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1129.38</v>
      </c>
      <c r="E39" s="24">
        <v>73.9</v>
      </c>
      <c r="F39" s="24">
        <v>1055.48</v>
      </c>
      <c r="G39" s="7">
        <f t="shared" si="2"/>
        <v>3747.19</v>
      </c>
      <c r="H39" s="24">
        <v>263.86</v>
      </c>
      <c r="I39" s="24">
        <v>3483.33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165.26</v>
      </c>
      <c r="E41" s="7">
        <f t="shared" si="8"/>
        <v>0</v>
      </c>
      <c r="F41" s="7">
        <f t="shared" si="8"/>
        <v>165.26</v>
      </c>
      <c r="G41" s="7">
        <f t="shared" si="8"/>
        <v>602.26</v>
      </c>
      <c r="H41" s="7">
        <f t="shared" si="8"/>
        <v>0</v>
      </c>
      <c r="I41" s="7">
        <f t="shared" si="8"/>
        <v>602.26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165.26</v>
      </c>
      <c r="E42" s="19"/>
      <c r="F42" s="19">
        <v>165.26</v>
      </c>
      <c r="G42" s="7">
        <f>+H42+I42</f>
        <v>602.26</v>
      </c>
      <c r="H42" s="19"/>
      <c r="I42" s="19">
        <v>602.26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37599.81999999999</v>
      </c>
      <c r="C44" s="26">
        <f aca="true" t="shared" si="9" ref="C44:I44">+C8+C11+C18+C19+C24+C30+C33+C34+C35+C36+C37+C38+C39+C40</f>
        <v>21450.329999999998</v>
      </c>
      <c r="D44" s="26">
        <f t="shared" si="9"/>
        <v>3396.51</v>
      </c>
      <c r="E44" s="26">
        <f t="shared" si="9"/>
        <v>135.01</v>
      </c>
      <c r="F44" s="26">
        <f t="shared" si="9"/>
        <v>3261.5</v>
      </c>
      <c r="G44" s="26">
        <f t="shared" si="9"/>
        <v>13238.590000000002</v>
      </c>
      <c r="H44" s="26">
        <f t="shared" si="9"/>
        <v>1121.96</v>
      </c>
      <c r="I44" s="26">
        <f t="shared" si="9"/>
        <v>12116.630000000001</v>
      </c>
    </row>
    <row r="45" spans="1:9" s="27" customFormat="1" ht="30" customHeight="1">
      <c r="A45" s="28" t="s">
        <v>35</v>
      </c>
      <c r="B45" s="26">
        <f>+B9+B20+B31+B33+B34+B35+B37+B25</f>
        <v>22201.1</v>
      </c>
      <c r="C45" s="26">
        <f aca="true" t="shared" si="10" ref="C45:I45">+C9+C20+C31+C33+C34+C35+C37+C25</f>
        <v>12987.599999999999</v>
      </c>
      <c r="D45" s="26">
        <f t="shared" si="10"/>
        <v>2034.51</v>
      </c>
      <c r="E45" s="26">
        <f t="shared" si="10"/>
        <v>21.31</v>
      </c>
      <c r="F45" s="26">
        <f t="shared" si="10"/>
        <v>2013.2</v>
      </c>
      <c r="G45" s="26">
        <f t="shared" si="10"/>
        <v>8520.289999999999</v>
      </c>
      <c r="H45" s="26">
        <f t="shared" si="10"/>
        <v>636.42</v>
      </c>
      <c r="I45" s="26">
        <f t="shared" si="10"/>
        <v>7883.87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3002.4900000000002</v>
      </c>
      <c r="C46" s="28">
        <f t="shared" si="11"/>
        <v>1440.21</v>
      </c>
      <c r="D46" s="28">
        <f t="shared" si="11"/>
        <v>232.62</v>
      </c>
      <c r="E46" s="28">
        <f t="shared" si="11"/>
        <v>39.8</v>
      </c>
      <c r="F46" s="28">
        <f t="shared" si="11"/>
        <v>192.82</v>
      </c>
      <c r="G46" s="28">
        <f t="shared" si="11"/>
        <v>971.1099999999999</v>
      </c>
      <c r="H46" s="28">
        <f t="shared" si="11"/>
        <v>221.68</v>
      </c>
      <c r="I46" s="28">
        <f t="shared" si="11"/>
        <v>749.43</v>
      </c>
    </row>
    <row r="47" spans="1:9" s="27" customFormat="1" ht="15">
      <c r="A47" s="38" t="s">
        <v>44</v>
      </c>
      <c r="B47" s="28">
        <f>+B44+B41</f>
        <v>42039.079999999994</v>
      </c>
      <c r="C47" s="28">
        <f aca="true" t="shared" si="12" ref="C47:I47">+C44+C41</f>
        <v>22397.329999999998</v>
      </c>
      <c r="D47" s="28">
        <f t="shared" si="12"/>
        <v>3561.7700000000004</v>
      </c>
      <c r="E47" s="28">
        <f t="shared" si="12"/>
        <v>135.01</v>
      </c>
      <c r="F47" s="28">
        <f t="shared" si="12"/>
        <v>3426.76</v>
      </c>
      <c r="G47" s="28">
        <f t="shared" si="12"/>
        <v>13840.850000000002</v>
      </c>
      <c r="H47" s="28">
        <f t="shared" si="12"/>
        <v>1121.96</v>
      </c>
      <c r="I47" s="28">
        <f t="shared" si="12"/>
        <v>12718.890000000001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D5:F5"/>
    <mergeCell ref="G5:I5"/>
    <mergeCell ref="A1:I1"/>
    <mergeCell ref="A2:I2"/>
    <mergeCell ref="A5:A6"/>
    <mergeCell ref="C5:C6"/>
    <mergeCell ref="B5:B6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Livia</cp:lastModifiedBy>
  <cp:lastPrinted>2017-08-11T09:02:22Z</cp:lastPrinted>
  <dcterms:created xsi:type="dcterms:W3CDTF">2012-06-13T12:28:57Z</dcterms:created>
  <dcterms:modified xsi:type="dcterms:W3CDTF">2017-09-01T11:01:49Z</dcterms:modified>
  <cp:category/>
  <cp:version/>
  <cp:contentType/>
  <cp:contentStatus/>
</cp:coreProperties>
</file>